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zinc-corp22\FolderRedirections\todd.p\Desktop\Community Box Promotional\"/>
    </mc:Choice>
  </mc:AlternateContent>
  <xr:revisionPtr revIDLastSave="0" documentId="13_ncr:1_{E2127145-5D3F-4540-A991-1785352A8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bt Service Coverage" sheetId="1" r:id="rId1"/>
    <sheet name="DSCR Rent Roll" sheetId="3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48" i="1"/>
  <c r="G18" i="1"/>
  <c r="G17" i="1"/>
  <c r="D19" i="1"/>
  <c r="D18" i="1"/>
  <c r="D17" i="1"/>
  <c r="H20" i="1" l="1"/>
  <c r="H21" i="1"/>
  <c r="H22" i="1" s="1"/>
  <c r="H27" i="3" l="1"/>
  <c r="H18" i="1"/>
  <c r="H17" i="1"/>
  <c r="E33" i="1" l="1"/>
  <c r="E32" i="1"/>
  <c r="E31" i="1"/>
  <c r="E30" i="1"/>
  <c r="E29" i="1"/>
  <c r="E35" i="1" l="1"/>
  <c r="E36" i="1" s="1"/>
  <c r="E41" i="1" l="1"/>
  <c r="E49" i="1"/>
  <c r="E47" i="1"/>
  <c r="E46" i="1"/>
  <c r="E45" i="1"/>
  <c r="E44" i="1"/>
  <c r="E42" i="1"/>
  <c r="E39" i="1"/>
  <c r="E43" i="1"/>
  <c r="E40" i="1"/>
  <c r="E52" i="1" l="1"/>
  <c r="D51" i="1" s="1"/>
  <c r="E59" i="1" l="1"/>
  <c r="E56" i="1"/>
  <c r="E58" i="1" l="1"/>
  <c r="E63" i="1"/>
  <c r="E64" i="1"/>
  <c r="E68" i="1"/>
  <c r="E67" i="1"/>
  <c r="E66" i="1"/>
  <c r="E65" i="1"/>
  <c r="E57" i="1"/>
</calcChain>
</file>

<file path=xl/sharedStrings.xml><?xml version="1.0" encoding="utf-8"?>
<sst xmlns="http://schemas.openxmlformats.org/spreadsheetml/2006/main" count="117" uniqueCount="75">
  <si>
    <t>Debt Service Coverage Ratio</t>
  </si>
  <si>
    <t>Short-term debt</t>
  </si>
  <si>
    <t>Total</t>
  </si>
  <si>
    <t>Long-term debt</t>
  </si>
  <si>
    <t>Total debt</t>
  </si>
  <si>
    <t>Income statement</t>
  </si>
  <si>
    <t>Debt</t>
  </si>
  <si>
    <t>Debt service coverage</t>
  </si>
  <si>
    <t># of Units</t>
  </si>
  <si>
    <t>Name of unit # 3</t>
  </si>
  <si>
    <t>Other Income</t>
  </si>
  <si>
    <t>Expenses</t>
  </si>
  <si>
    <t>Property Management</t>
  </si>
  <si>
    <t>Vacancy</t>
  </si>
  <si>
    <t>Water Garbage</t>
  </si>
  <si>
    <t>Property Taxes</t>
  </si>
  <si>
    <t>Insurance</t>
  </si>
  <si>
    <t>Yard Care</t>
  </si>
  <si>
    <t xml:space="preserve"> </t>
  </si>
  <si>
    <t>SUBTOTAL - Annual</t>
  </si>
  <si>
    <t>DSCR Short Term Debt</t>
  </si>
  <si>
    <t>DSCR Long Term Debt</t>
  </si>
  <si>
    <t>Net Operating Income Annual</t>
  </si>
  <si>
    <t>£</t>
  </si>
  <si>
    <t xml:space="preserve">£  </t>
  </si>
  <si>
    <t xml:space="preserve">£ </t>
  </si>
  <si>
    <t>Appraisal with Income Approach</t>
  </si>
  <si>
    <t>Rent Roll</t>
  </si>
  <si>
    <t>Estoppels if Required</t>
  </si>
  <si>
    <t>Cap Rate</t>
  </si>
  <si>
    <t>Value</t>
  </si>
  <si>
    <t>Capitalization Rate to Value</t>
  </si>
  <si>
    <t>Gross Rent / Unit</t>
  </si>
  <si>
    <t>SUBTOTAL - Monthly</t>
  </si>
  <si>
    <t>Date</t>
  </si>
  <si>
    <t>Operating Expenses if applicable</t>
  </si>
  <si>
    <t>Property Address</t>
  </si>
  <si>
    <t>Tenant Name</t>
  </si>
  <si>
    <t>Unit Number</t>
  </si>
  <si>
    <t>Square Feet</t>
  </si>
  <si>
    <t>Bed / Bath</t>
  </si>
  <si>
    <t>Lease Start</t>
  </si>
  <si>
    <t>Lease End</t>
  </si>
  <si>
    <t>Base Rent</t>
  </si>
  <si>
    <t>Expense Arrangement</t>
  </si>
  <si>
    <t>RENT ROLL CERTIFICAITON I / We Certify that the rent roll (s) dated _____________________________ for the above property are true and correct</t>
  </si>
  <si>
    <t>Name</t>
  </si>
  <si>
    <t>Title</t>
  </si>
  <si>
    <t xml:space="preserve"> Entity</t>
  </si>
  <si>
    <t>TOTAL</t>
  </si>
  <si>
    <t>Name of unit # 2</t>
  </si>
  <si>
    <t>Name of Unit # 1</t>
  </si>
  <si>
    <t>Name of unit # 4</t>
  </si>
  <si>
    <t>Term Years</t>
  </si>
  <si>
    <t>Term Months</t>
  </si>
  <si>
    <t>HOA</t>
  </si>
  <si>
    <t>Insurance Flood</t>
  </si>
  <si>
    <t>Amortization Period</t>
  </si>
  <si>
    <t>Interest Annual</t>
  </si>
  <si>
    <t>Interest Monthly</t>
  </si>
  <si>
    <r>
      <t xml:space="preserve">Monthly Principal </t>
    </r>
    <r>
      <rPr>
        <sz val="7"/>
        <color theme="1"/>
        <rFont val="Open Sans"/>
        <family val="2"/>
      </rPr>
      <t>(long term debt)</t>
    </r>
  </si>
  <si>
    <r>
      <t xml:space="preserve">Total Monthly Pmt </t>
    </r>
    <r>
      <rPr>
        <sz val="7"/>
        <color theme="1"/>
        <rFont val="Open Sans"/>
        <family val="2"/>
      </rPr>
      <t>(long term debt)</t>
    </r>
  </si>
  <si>
    <r>
      <t xml:space="preserve">Monthly Interest </t>
    </r>
    <r>
      <rPr>
        <sz val="7"/>
        <color theme="1"/>
        <rFont val="Open Sans"/>
        <family val="2"/>
      </rPr>
      <t>(long term debt)</t>
    </r>
  </si>
  <si>
    <t>Enter Grey Cells ONLY</t>
  </si>
  <si>
    <t>Maintenance &amp; Repairs Short Term</t>
  </si>
  <si>
    <r>
      <t xml:space="preserve">Maintenance &amp; Repairs Long Term </t>
    </r>
    <r>
      <rPr>
        <sz val="7"/>
        <color theme="1"/>
        <rFont val="Open Sans"/>
        <family val="2"/>
      </rPr>
      <t>(reserves)</t>
    </r>
  </si>
  <si>
    <t>Cash Flow after Debt Service</t>
  </si>
  <si>
    <t>Continguency</t>
  </si>
  <si>
    <t>Property Value</t>
  </si>
  <si>
    <t xml:space="preserve">Principal Loan </t>
  </si>
  <si>
    <t>Operating Expense Ration</t>
  </si>
  <si>
    <t>Address</t>
  </si>
  <si>
    <t>Property Name</t>
  </si>
  <si>
    <t>Property Manager</t>
  </si>
  <si>
    <t xml:space="preserve"> 123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</si>
</sst>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(#,##0\)_-;_-* &quot;-&quot;_-;_-@_-"/>
    <numFmt numFmtId="165" formatCode="&quot;$&quot;#,##0"/>
    <numFmt numFmtId="166" formatCode="0.0%"/>
    <numFmt numFmtId="167" formatCode="0.0\x"/>
    <numFmt numFmtId="168" formatCode="0.0"/>
    <numFmt numFmtId="169" formatCode="_(&quot;$&quot;* #,##0_);_(&quot;$&quot;* \(#,##0\);_(&quot;$&quot;* &quot;-&quot;??_);_(@_)"/>
    <numFmt numFmtId="170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2"/>
      <name val="Open Sans"/>
      <family val="2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2"/>
      <name val="Wingdings 2"/>
      <family val="1"/>
      <charset val="2"/>
    </font>
    <font>
      <b/>
      <sz val="10"/>
      <name val="Open Sans"/>
      <family val="2"/>
    </font>
    <font>
      <sz val="10"/>
      <color theme="0"/>
      <name val="Open Sans"/>
      <family val="2"/>
    </font>
    <font>
      <b/>
      <sz val="22"/>
      <color theme="0"/>
      <name val="Open Sans"/>
      <family val="2"/>
    </font>
    <font>
      <b/>
      <sz val="11"/>
      <color theme="1"/>
      <name val="Calibri"/>
      <family val="2"/>
      <scheme val="minor"/>
    </font>
    <font>
      <sz val="7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4AC1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6" fillId="0" borderId="0" xfId="0" applyFont="1"/>
    <xf numFmtId="165" fontId="5" fillId="0" borderId="0" xfId="0" applyNumberFormat="1" applyFont="1"/>
    <xf numFmtId="0" fontId="5" fillId="0" borderId="1" xfId="0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11" fillId="0" borderId="0" xfId="0" applyFont="1"/>
    <xf numFmtId="0" fontId="5" fillId="0" borderId="0" xfId="0" applyFont="1" applyAlignment="1">
      <alignment horizontal="left"/>
    </xf>
    <xf numFmtId="166" fontId="4" fillId="0" borderId="0" xfId="0" applyNumberFormat="1" applyFont="1"/>
    <xf numFmtId="165" fontId="4" fillId="0" borderId="0" xfId="5" applyNumberFormat="1" applyFont="1" applyBorder="1"/>
    <xf numFmtId="168" fontId="5" fillId="0" borderId="0" xfId="0" applyNumberFormat="1" applyFont="1" applyAlignment="1">
      <alignment horizontal="left"/>
    </xf>
    <xf numFmtId="44" fontId="5" fillId="0" borderId="0" xfId="5" applyFont="1"/>
    <xf numFmtId="0" fontId="5" fillId="0" borderId="0" xfId="0" applyFont="1" applyAlignment="1">
      <alignment horizontal="right"/>
    </xf>
    <xf numFmtId="164" fontId="5" fillId="0" borderId="0" xfId="1" applyNumberFormat="1" applyFont="1" applyFill="1"/>
    <xf numFmtId="0" fontId="3" fillId="0" borderId="0" xfId="0" applyFont="1"/>
    <xf numFmtId="0" fontId="12" fillId="0" borderId="2" xfId="0" applyFont="1" applyBorder="1" applyAlignment="1">
      <alignment vertical="center"/>
    </xf>
    <xf numFmtId="165" fontId="5" fillId="0" borderId="0" xfId="5" applyNumberFormat="1" applyFont="1"/>
    <xf numFmtId="166" fontId="5" fillId="0" borderId="0" xfId="6" applyNumberFormat="1" applyFont="1"/>
    <xf numFmtId="9" fontId="5" fillId="0" borderId="0" xfId="6" applyFont="1"/>
    <xf numFmtId="165" fontId="5" fillId="0" borderId="1" xfId="5" applyNumberFormat="1" applyFont="1" applyBorder="1"/>
    <xf numFmtId="0" fontId="3" fillId="0" borderId="1" xfId="0" applyFont="1" applyBorder="1"/>
    <xf numFmtId="167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1" xfId="0" applyFont="1" applyBorder="1" applyAlignment="1">
      <alignment wrapText="1"/>
    </xf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9" fontId="0" fillId="0" borderId="2" xfId="5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9" fontId="15" fillId="0" borderId="0" xfId="0" applyNumberFormat="1" applyFont="1"/>
    <xf numFmtId="165" fontId="5" fillId="2" borderId="0" xfId="5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10" fontId="5" fillId="0" borderId="0" xfId="0" applyNumberFormat="1" applyFont="1"/>
    <xf numFmtId="170" fontId="5" fillId="0" borderId="0" xfId="0" applyNumberFormat="1" applyFont="1"/>
    <xf numFmtId="170" fontId="5" fillId="2" borderId="0" xfId="0" applyNumberFormat="1" applyFont="1" applyFill="1"/>
    <xf numFmtId="0" fontId="4" fillId="0" borderId="5" xfId="0" applyFont="1" applyBorder="1"/>
    <xf numFmtId="0" fontId="5" fillId="0" borderId="5" xfId="0" applyFont="1" applyBorder="1"/>
    <xf numFmtId="165" fontId="4" fillId="0" borderId="5" xfId="0" applyNumberFormat="1" applyFont="1" applyBorder="1"/>
    <xf numFmtId="0" fontId="5" fillId="0" borderId="0" xfId="0" applyFont="1" applyAlignment="1">
      <alignment horizontal="center" vertical="top"/>
    </xf>
    <xf numFmtId="6" fontId="5" fillId="0" borderId="0" xfId="5" applyNumberFormat="1" applyFont="1"/>
    <xf numFmtId="10" fontId="5" fillId="2" borderId="0" xfId="6" applyNumberFormat="1" applyFont="1" applyFill="1"/>
    <xf numFmtId="14" fontId="12" fillId="2" borderId="4" xfId="0" applyNumberFormat="1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4" fillId="2" borderId="4" xfId="5" applyNumberFormat="1" applyFont="1" applyFill="1" applyBorder="1" applyAlignment="1">
      <alignment horizontal="center"/>
    </xf>
    <xf numFmtId="165" fontId="4" fillId="2" borderId="3" xfId="5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167" fontId="3" fillId="3" borderId="0" xfId="0" applyNumberFormat="1" applyFont="1" applyFill="1"/>
    <xf numFmtId="0" fontId="5" fillId="2" borderId="0" xfId="0" applyFont="1" applyFill="1"/>
  </cellXfs>
  <cellStyles count="7">
    <cellStyle name="Comma" xfId="1" builtinId="3"/>
    <cellStyle name="Currency" xfId="5" builtinId="4"/>
    <cellStyle name="Hyperlink 2 2" xfId="4" xr:uid="{E23BF6BA-DEDA-46DC-8BD8-6010D65A38FE}"/>
    <cellStyle name="Hyperlink 3" xfId="2" xr:uid="{00000000-0005-0000-0000-000001000000}"/>
    <cellStyle name="Normal" xfId="0" builtinId="0"/>
    <cellStyle name="Normal 2 2 2" xfId="3" xr:uid="{B4437184-B6D2-4A3B-8C69-1D36ABAF7878}"/>
    <cellStyle name="Percent" xfId="6" builtinId="5"/>
  </cellStyles>
  <dxfs count="0"/>
  <tableStyles count="0" defaultTableStyle="TableStyleMedium2" defaultPivotStyle="PivotStyleLight16"/>
  <colors>
    <mruColors>
      <color rgb="FFC4AC1A"/>
      <color rgb="FF486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57150</xdr:rowOff>
    </xdr:from>
    <xdr:to>
      <xdr:col>5</xdr:col>
      <xdr:colOff>205731</xdr:colOff>
      <xdr:row>3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9D9399-19BF-428D-AD3B-CF5B8E1A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57150"/>
          <a:ext cx="5158731" cy="53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152401</xdr:rowOff>
    </xdr:from>
    <xdr:to>
      <xdr:col>5</xdr:col>
      <xdr:colOff>186681</xdr:colOff>
      <xdr:row>1</xdr:row>
      <xdr:rowOff>495300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8C581B-C518-17A5-AC87-451E8F88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1"/>
          <a:ext cx="5158731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76"/>
  <sheetViews>
    <sheetView showGridLines="0" tabSelected="1" zoomScaleNormal="100" workbookViewId="0">
      <selection activeCell="I3" sqref="I3"/>
    </sheetView>
  </sheetViews>
  <sheetFormatPr defaultRowHeight="15" x14ac:dyDescent="0.25"/>
  <cols>
    <col min="1" max="1" width="6.140625" customWidth="1"/>
    <col min="2" max="2" width="26.85546875" customWidth="1"/>
    <col min="3" max="3" width="14.42578125" customWidth="1"/>
    <col min="4" max="4" width="18.28515625" customWidth="1"/>
    <col min="5" max="5" width="14.5703125" customWidth="1"/>
    <col min="6" max="7" width="17.28515625" customWidth="1"/>
    <col min="8" max="8" width="14" customWidth="1"/>
  </cols>
  <sheetData>
    <row r="6" spans="1:15" ht="15.75" x14ac:dyDescent="0.3">
      <c r="A6" s="22"/>
      <c r="B6" s="71" t="s">
        <v>0</v>
      </c>
      <c r="C6" s="71"/>
      <c r="D6" s="71"/>
      <c r="E6" s="71"/>
      <c r="F6" s="71"/>
      <c r="G6" s="71"/>
      <c r="H6" s="71"/>
      <c r="I6" s="3"/>
      <c r="J6" s="4"/>
      <c r="K6" s="4"/>
      <c r="L6" s="4"/>
      <c r="M6" s="4"/>
      <c r="N6" s="4"/>
      <c r="O6" s="4"/>
    </row>
    <row r="7" spans="1:15" ht="15.75" x14ac:dyDescent="0.3">
      <c r="A7" s="22"/>
      <c r="B7" s="24" t="s">
        <v>71</v>
      </c>
      <c r="C7" s="63" t="s">
        <v>74</v>
      </c>
      <c r="D7" s="64"/>
      <c r="E7" s="23"/>
      <c r="F7" s="23"/>
      <c r="G7" s="23"/>
      <c r="H7" s="23"/>
      <c r="I7" s="3"/>
      <c r="J7" s="4"/>
      <c r="K7" s="4"/>
      <c r="L7" s="4"/>
      <c r="M7" s="4"/>
      <c r="N7" s="4"/>
      <c r="O7" s="4"/>
    </row>
    <row r="8" spans="1:15" ht="15.75" x14ac:dyDescent="0.3">
      <c r="A8" s="22"/>
      <c r="B8" s="24" t="s">
        <v>34</v>
      </c>
      <c r="C8" s="61">
        <f ca="1">TODAY()</f>
        <v>45893</v>
      </c>
      <c r="D8" s="62"/>
      <c r="E8" s="23"/>
      <c r="F8" s="23"/>
      <c r="G8" s="23"/>
      <c r="H8" s="23"/>
      <c r="I8" s="3"/>
      <c r="J8" s="4"/>
      <c r="K8" s="4"/>
      <c r="L8" s="4"/>
      <c r="M8" s="4"/>
      <c r="N8" s="4"/>
      <c r="O8" s="4"/>
    </row>
    <row r="9" spans="1:15" ht="15.75" x14ac:dyDescent="0.3">
      <c r="A9" s="22"/>
      <c r="B9" s="24" t="s">
        <v>63</v>
      </c>
      <c r="C9" s="65" t="s">
        <v>18</v>
      </c>
      <c r="D9" s="66"/>
      <c r="E9" s="23"/>
      <c r="F9" s="23"/>
      <c r="G9" s="23"/>
      <c r="H9" s="23"/>
      <c r="I9" s="3"/>
      <c r="J9" s="4"/>
      <c r="K9" s="4"/>
      <c r="L9" s="4"/>
      <c r="M9" s="4"/>
      <c r="N9" s="4"/>
      <c r="O9" s="4"/>
    </row>
    <row r="10" spans="1:15" ht="15.75" x14ac:dyDescent="0.3">
      <c r="A10" s="22"/>
      <c r="B10" s="24" t="s">
        <v>68</v>
      </c>
      <c r="C10" s="67">
        <v>100000</v>
      </c>
      <c r="D10" s="68"/>
      <c r="E10" s="23"/>
      <c r="F10" s="23"/>
      <c r="G10" s="23"/>
      <c r="H10" s="23"/>
      <c r="I10" s="3"/>
      <c r="J10" s="4"/>
      <c r="K10" s="4"/>
      <c r="L10" s="4"/>
      <c r="M10" s="4"/>
      <c r="N10" s="4"/>
      <c r="O10" s="4"/>
    </row>
    <row r="11" spans="1:15" ht="20.25" x14ac:dyDescent="0.3">
      <c r="A11" s="5"/>
      <c r="B11" s="15" t="s">
        <v>24</v>
      </c>
      <c r="C11" s="5" t="s">
        <v>26</v>
      </c>
      <c r="D11" s="5"/>
      <c r="E11" s="5"/>
      <c r="F11" s="5"/>
      <c r="G11" s="5"/>
      <c r="H11" s="5"/>
      <c r="I11" s="3"/>
      <c r="J11" s="4"/>
      <c r="K11" s="4"/>
      <c r="L11" s="4"/>
      <c r="M11" s="4"/>
      <c r="N11" s="4"/>
      <c r="O11" s="4"/>
    </row>
    <row r="12" spans="1:15" ht="20.25" x14ac:dyDescent="0.3">
      <c r="A12" s="5"/>
      <c r="B12" s="15" t="s">
        <v>25</v>
      </c>
      <c r="C12" s="5" t="s">
        <v>27</v>
      </c>
      <c r="D12" s="5"/>
      <c r="E12" s="5"/>
      <c r="F12" s="5"/>
      <c r="G12" s="5"/>
      <c r="H12" s="5"/>
      <c r="I12" s="3"/>
      <c r="J12" s="4"/>
      <c r="K12" s="4"/>
      <c r="L12" s="4"/>
      <c r="M12" s="4"/>
      <c r="N12" s="4"/>
      <c r="O12" s="4"/>
    </row>
    <row r="13" spans="1:15" ht="20.25" x14ac:dyDescent="0.3">
      <c r="A13" s="5"/>
      <c r="B13" s="15" t="s">
        <v>23</v>
      </c>
      <c r="C13" s="5" t="s">
        <v>28</v>
      </c>
      <c r="D13" s="5"/>
      <c r="E13" s="5"/>
      <c r="F13" s="5"/>
      <c r="G13" s="5"/>
      <c r="H13" s="5"/>
      <c r="I13" s="3"/>
      <c r="J13" s="4"/>
      <c r="K13" s="4"/>
      <c r="L13" s="4"/>
      <c r="M13" s="4"/>
      <c r="N13" s="4"/>
      <c r="O13" s="4"/>
    </row>
    <row r="14" spans="1:15" ht="20.25" x14ac:dyDescent="0.3">
      <c r="A14" s="5"/>
      <c r="B14" s="15" t="s">
        <v>23</v>
      </c>
      <c r="C14" s="5" t="s">
        <v>35</v>
      </c>
      <c r="D14" s="5"/>
      <c r="E14" s="5"/>
      <c r="F14" s="5"/>
      <c r="G14" s="5"/>
      <c r="H14" s="5"/>
      <c r="I14" s="3"/>
      <c r="J14" s="4"/>
      <c r="K14" s="4"/>
      <c r="L14" s="4"/>
      <c r="M14" s="4"/>
      <c r="N14" s="4"/>
      <c r="O14" s="4"/>
    </row>
    <row r="15" spans="1:15" ht="15.75" x14ac:dyDescent="0.3">
      <c r="A15" s="5"/>
      <c r="B15" s="5"/>
      <c r="C15" s="5"/>
      <c r="D15" s="5"/>
      <c r="E15" s="5"/>
      <c r="F15" s="5"/>
      <c r="G15" s="5"/>
      <c r="H15" s="5"/>
      <c r="I15" s="3"/>
      <c r="J15" s="4"/>
      <c r="K15" s="4"/>
      <c r="L15" s="4"/>
      <c r="M15" s="4"/>
      <c r="N15" s="4"/>
      <c r="O15" s="4"/>
    </row>
    <row r="16" spans="1:15" ht="15.75" x14ac:dyDescent="0.3">
      <c r="A16" s="5"/>
      <c r="B16" s="71" t="s">
        <v>6</v>
      </c>
      <c r="C16" s="71" t="s">
        <v>53</v>
      </c>
      <c r="D16" s="72" t="s">
        <v>54</v>
      </c>
      <c r="E16" s="73" t="s">
        <v>69</v>
      </c>
      <c r="F16" s="73" t="s">
        <v>58</v>
      </c>
      <c r="G16" s="73" t="s">
        <v>59</v>
      </c>
      <c r="H16" s="73" t="s">
        <v>2</v>
      </c>
      <c r="I16" s="3"/>
      <c r="J16" s="4"/>
      <c r="K16" s="4"/>
      <c r="L16" s="4"/>
      <c r="M16" s="4"/>
      <c r="N16" s="4"/>
      <c r="O16" s="4"/>
    </row>
    <row r="17" spans="1:15" ht="15.75" x14ac:dyDescent="0.3">
      <c r="A17" s="5"/>
      <c r="B17" s="3" t="s">
        <v>1</v>
      </c>
      <c r="C17" s="49">
        <v>2</v>
      </c>
      <c r="D17" s="50">
        <f>C17*12</f>
        <v>24</v>
      </c>
      <c r="E17" s="48">
        <v>100000</v>
      </c>
      <c r="F17" s="54">
        <v>0.105</v>
      </c>
      <c r="G17" s="53">
        <f>30/360*F17</f>
        <v>8.7499999999999991E-3</v>
      </c>
      <c r="H17" s="6">
        <f>F17*E17</f>
        <v>10500</v>
      </c>
      <c r="I17" s="3"/>
      <c r="J17" s="4"/>
      <c r="K17" s="4"/>
      <c r="L17" s="4"/>
      <c r="M17" s="4"/>
      <c r="N17" s="4"/>
      <c r="O17" s="4"/>
    </row>
    <row r="18" spans="1:15" ht="15.75" x14ac:dyDescent="0.3">
      <c r="A18" s="5"/>
      <c r="B18" s="3" t="s">
        <v>3</v>
      </c>
      <c r="C18" s="51">
        <v>30</v>
      </c>
      <c r="D18" s="50">
        <f>C18*12</f>
        <v>360</v>
      </c>
      <c r="E18" s="48">
        <v>100000</v>
      </c>
      <c r="F18" s="54">
        <v>7.4999999999999997E-2</v>
      </c>
      <c r="G18" s="53">
        <f>30/360*F18</f>
        <v>6.2499999999999995E-3</v>
      </c>
      <c r="H18" s="6">
        <f>-PMT(F18/12,C18*12,E18)*12</f>
        <v>8390.5741026333508</v>
      </c>
      <c r="I18" s="3"/>
      <c r="J18" s="4"/>
      <c r="K18" s="4"/>
      <c r="L18" s="4"/>
      <c r="M18" s="4"/>
      <c r="N18" s="4"/>
      <c r="O18" s="4"/>
    </row>
    <row r="19" spans="1:15" ht="15.75" x14ac:dyDescent="0.3">
      <c r="A19" s="5"/>
      <c r="B19" s="3" t="s">
        <v>57</v>
      </c>
      <c r="C19" s="51">
        <v>30</v>
      </c>
      <c r="D19" s="50">
        <f>C19*12</f>
        <v>360</v>
      </c>
      <c r="E19" s="6"/>
      <c r="F19" s="52"/>
      <c r="G19" s="52"/>
      <c r="I19" s="3"/>
      <c r="J19" s="4"/>
      <c r="K19" s="4"/>
      <c r="L19" s="4"/>
      <c r="M19" s="4"/>
      <c r="N19" s="4"/>
      <c r="O19" s="4"/>
    </row>
    <row r="20" spans="1:15" ht="15.75" x14ac:dyDescent="0.3">
      <c r="A20" s="5"/>
      <c r="B20" s="3" t="s">
        <v>60</v>
      </c>
      <c r="C20" s="58"/>
      <c r="D20" s="50"/>
      <c r="E20" s="6"/>
      <c r="F20" s="52"/>
      <c r="G20" s="52"/>
      <c r="H20" s="6">
        <f>PPMT(G18,1,D19,-E18)</f>
        <v>74.21450855277925</v>
      </c>
      <c r="I20" s="3"/>
      <c r="J20" s="4"/>
      <c r="K20" s="4"/>
      <c r="L20" s="4"/>
      <c r="M20" s="4"/>
      <c r="N20" s="4"/>
      <c r="O20" s="4"/>
    </row>
    <row r="21" spans="1:15" ht="15.75" x14ac:dyDescent="0.3">
      <c r="A21" s="5"/>
      <c r="B21" s="3" t="s">
        <v>62</v>
      </c>
      <c r="C21" s="58"/>
      <c r="D21" s="50"/>
      <c r="E21" s="6"/>
      <c r="F21" s="52"/>
      <c r="G21" s="52"/>
      <c r="H21" s="6">
        <f>IPMT(G18,1,D19,-E18)</f>
        <v>625</v>
      </c>
      <c r="I21" s="3"/>
      <c r="J21" s="4"/>
      <c r="K21" s="4"/>
      <c r="L21" s="4"/>
      <c r="M21" s="4"/>
      <c r="N21" s="4"/>
      <c r="O21" s="4"/>
    </row>
    <row r="22" spans="1:15" ht="15.75" x14ac:dyDescent="0.3">
      <c r="A22" s="5"/>
      <c r="B22" s="3" t="s">
        <v>61</v>
      </c>
      <c r="C22" s="58"/>
      <c r="D22" s="50"/>
      <c r="E22" s="6"/>
      <c r="F22" s="52"/>
      <c r="G22" s="52"/>
      <c r="H22" s="6">
        <f>SUM(H20:H21)</f>
        <v>699.21450855277931</v>
      </c>
      <c r="I22" s="3"/>
      <c r="J22" s="4"/>
      <c r="K22" s="4"/>
      <c r="L22" s="4"/>
      <c r="M22" s="4"/>
      <c r="N22" s="4"/>
      <c r="O22" s="4"/>
    </row>
    <row r="23" spans="1:15" ht="15.75" x14ac:dyDescent="0.3">
      <c r="A23" s="5"/>
      <c r="B23" s="55" t="s">
        <v>4</v>
      </c>
      <c r="C23" s="55"/>
      <c r="D23" s="55"/>
      <c r="E23" s="56"/>
      <c r="F23" s="56"/>
      <c r="G23" s="56"/>
      <c r="H23" s="57" t="s">
        <v>18</v>
      </c>
      <c r="I23" s="3"/>
      <c r="J23" s="4"/>
      <c r="K23" s="4"/>
      <c r="L23" s="4"/>
      <c r="M23" s="4"/>
      <c r="N23" s="4"/>
      <c r="O23" s="4"/>
    </row>
    <row r="24" spans="1:15" ht="15.75" x14ac:dyDescent="0.3">
      <c r="A24" s="5"/>
      <c r="B24" s="10"/>
      <c r="C24" s="10"/>
      <c r="D24" s="10"/>
      <c r="E24" s="3"/>
      <c r="F24" s="3"/>
      <c r="G24" s="3"/>
      <c r="H24" s="11"/>
      <c r="I24" s="3"/>
      <c r="J24" s="4"/>
      <c r="K24" s="4"/>
      <c r="L24" s="4"/>
      <c r="M24" s="4"/>
      <c r="N24" s="4"/>
      <c r="O24" s="4"/>
    </row>
    <row r="25" spans="1:15" ht="15.75" x14ac:dyDescent="0.3">
      <c r="A25" s="5"/>
      <c r="B25" s="10"/>
      <c r="C25" s="10"/>
      <c r="D25" s="10"/>
      <c r="E25" s="3"/>
      <c r="F25" s="3"/>
      <c r="G25" s="3"/>
      <c r="H25" s="11"/>
      <c r="I25" s="3"/>
      <c r="J25" s="4"/>
      <c r="K25" s="4"/>
      <c r="L25" s="4"/>
      <c r="M25" s="4"/>
      <c r="N25" s="4"/>
      <c r="O25" s="4"/>
    </row>
    <row r="26" spans="1:15" ht="15.75" x14ac:dyDescent="0.3">
      <c r="A26" s="5"/>
      <c r="B26" s="3"/>
      <c r="C26" s="3"/>
      <c r="D26" s="3"/>
      <c r="E26" s="3"/>
      <c r="F26" s="3"/>
      <c r="G26" s="3"/>
      <c r="H26" s="3"/>
      <c r="I26" s="3"/>
      <c r="J26" s="4"/>
      <c r="K26" s="4"/>
      <c r="L26" s="4"/>
      <c r="M26" s="4"/>
      <c r="N26" s="4"/>
      <c r="O26" s="4"/>
    </row>
    <row r="27" spans="1:15" ht="15.75" x14ac:dyDescent="0.3">
      <c r="A27" s="5"/>
      <c r="B27" s="71" t="s">
        <v>5</v>
      </c>
      <c r="C27" s="71" t="s">
        <v>8</v>
      </c>
      <c r="D27" s="71" t="s">
        <v>32</v>
      </c>
      <c r="E27" s="71"/>
      <c r="F27" s="71"/>
      <c r="G27" s="71"/>
      <c r="H27" s="71"/>
      <c r="I27" s="3"/>
      <c r="J27" s="4"/>
      <c r="K27" s="4"/>
      <c r="L27" s="4"/>
      <c r="M27" s="4"/>
      <c r="N27" s="4"/>
      <c r="O27" s="4"/>
    </row>
    <row r="28" spans="1:15" ht="15.75" x14ac:dyDescent="0.3">
      <c r="A28" s="5"/>
      <c r="B28" s="14" t="s">
        <v>18</v>
      </c>
      <c r="C28" s="14" t="s">
        <v>18</v>
      </c>
      <c r="D28" s="33" t="s">
        <v>18</v>
      </c>
      <c r="E28" s="32" t="s">
        <v>18</v>
      </c>
      <c r="F28" s="7"/>
      <c r="G28" s="7"/>
      <c r="H28" s="7"/>
      <c r="I28" s="3"/>
      <c r="J28" s="4"/>
      <c r="K28" s="4"/>
      <c r="L28" s="4"/>
      <c r="M28" s="4"/>
      <c r="N28" s="4"/>
      <c r="O28" s="4"/>
    </row>
    <row r="29" spans="1:15" ht="15.75" x14ac:dyDescent="0.3">
      <c r="A29" s="5"/>
      <c r="B29" s="77" t="s">
        <v>51</v>
      </c>
      <c r="C29" s="47">
        <v>1</v>
      </c>
      <c r="D29" s="46">
        <v>1000</v>
      </c>
      <c r="E29" s="25">
        <f>C29*D29</f>
        <v>1000</v>
      </c>
      <c r="F29" s="3"/>
      <c r="G29" s="3"/>
      <c r="H29" s="3"/>
      <c r="I29" s="3"/>
      <c r="J29" s="4"/>
      <c r="K29" s="4"/>
      <c r="L29" s="4"/>
      <c r="M29" s="4"/>
      <c r="N29" s="4"/>
      <c r="O29" s="4"/>
    </row>
    <row r="30" spans="1:15" ht="15.75" x14ac:dyDescent="0.3">
      <c r="A30" s="5"/>
      <c r="B30" s="77" t="s">
        <v>50</v>
      </c>
      <c r="C30" s="47">
        <v>1</v>
      </c>
      <c r="D30" s="46">
        <v>1000</v>
      </c>
      <c r="E30" s="25">
        <f t="shared" ref="E30:E33" si="0">C30*D30</f>
        <v>1000</v>
      </c>
      <c r="F30" s="3"/>
      <c r="G30" s="3"/>
      <c r="H30" s="3"/>
      <c r="I30" s="3"/>
      <c r="J30" s="4"/>
      <c r="K30" s="4"/>
      <c r="L30" s="4"/>
      <c r="M30" s="4"/>
      <c r="N30" s="4"/>
      <c r="O30" s="4"/>
    </row>
    <row r="31" spans="1:15" ht="15.75" x14ac:dyDescent="0.3">
      <c r="A31" s="5"/>
      <c r="B31" s="77" t="s">
        <v>9</v>
      </c>
      <c r="C31" s="47">
        <v>1</v>
      </c>
      <c r="D31" s="46">
        <v>1000</v>
      </c>
      <c r="E31" s="25">
        <f t="shared" si="0"/>
        <v>1000</v>
      </c>
      <c r="F31" s="3"/>
      <c r="G31" s="3"/>
      <c r="H31" s="3"/>
      <c r="I31" s="3"/>
      <c r="J31" s="4"/>
      <c r="K31" s="4"/>
      <c r="L31" s="4"/>
      <c r="M31" s="4"/>
      <c r="N31" s="4"/>
      <c r="O31" s="4"/>
    </row>
    <row r="32" spans="1:15" ht="15.75" x14ac:dyDescent="0.3">
      <c r="A32" s="5"/>
      <c r="B32" s="77" t="s">
        <v>52</v>
      </c>
      <c r="C32" s="47">
        <v>1</v>
      </c>
      <c r="D32" s="46">
        <v>1</v>
      </c>
      <c r="E32" s="25">
        <f t="shared" si="0"/>
        <v>1</v>
      </c>
      <c r="F32" s="3"/>
      <c r="G32" s="3"/>
      <c r="H32" s="3"/>
      <c r="I32" s="3"/>
      <c r="J32" s="4"/>
      <c r="K32" s="4"/>
      <c r="L32" s="4"/>
      <c r="M32" s="4"/>
      <c r="N32" s="4"/>
      <c r="O32" s="4"/>
    </row>
    <row r="33" spans="1:15" ht="15.75" x14ac:dyDescent="0.3">
      <c r="A33" s="5"/>
      <c r="B33" s="77" t="s">
        <v>10</v>
      </c>
      <c r="C33" s="47">
        <v>1</v>
      </c>
      <c r="D33" s="46">
        <v>1</v>
      </c>
      <c r="E33" s="25">
        <f t="shared" si="0"/>
        <v>1</v>
      </c>
      <c r="F33" s="3"/>
      <c r="G33" s="3"/>
      <c r="H33" s="3"/>
      <c r="I33" s="3"/>
      <c r="J33" s="4"/>
      <c r="K33" s="4"/>
      <c r="L33" s="4"/>
      <c r="M33" s="4"/>
      <c r="N33" s="4"/>
      <c r="O33" s="4"/>
    </row>
    <row r="34" spans="1:15" ht="15.75" x14ac:dyDescent="0.3">
      <c r="A34" s="5"/>
      <c r="B34" s="3"/>
      <c r="C34" s="16"/>
      <c r="D34" s="25"/>
      <c r="E34" s="25"/>
      <c r="F34" s="3"/>
      <c r="G34" s="3"/>
      <c r="H34" s="3"/>
      <c r="I34" s="3"/>
      <c r="J34" s="4"/>
      <c r="K34" s="4"/>
      <c r="L34" s="4"/>
      <c r="M34" s="4"/>
      <c r="N34" s="4"/>
      <c r="O34" s="4"/>
    </row>
    <row r="35" spans="1:15" ht="15.75" x14ac:dyDescent="0.3">
      <c r="A35" s="5"/>
      <c r="B35" s="3" t="s">
        <v>33</v>
      </c>
      <c r="C35" s="16"/>
      <c r="D35" s="3"/>
      <c r="E35" s="6">
        <f>SUM(E28:E33)</f>
        <v>3002</v>
      </c>
      <c r="F35" s="3"/>
      <c r="G35" s="3"/>
      <c r="H35" s="3"/>
      <c r="I35" s="3"/>
      <c r="J35" s="4"/>
      <c r="K35" s="4"/>
      <c r="L35" s="4"/>
      <c r="M35" s="4"/>
      <c r="N35" s="4"/>
      <c r="O35" s="4"/>
    </row>
    <row r="36" spans="1:15" ht="15.75" x14ac:dyDescent="0.3">
      <c r="A36" s="5"/>
      <c r="B36" s="3" t="s">
        <v>19</v>
      </c>
      <c r="C36" s="16"/>
      <c r="D36" s="3"/>
      <c r="E36" s="6">
        <f>E35*12</f>
        <v>36024</v>
      </c>
      <c r="F36" s="3"/>
      <c r="G36" s="3"/>
      <c r="H36" s="3"/>
      <c r="I36" s="3"/>
      <c r="J36" s="4"/>
      <c r="K36" s="4"/>
      <c r="L36" s="4"/>
      <c r="M36" s="4"/>
      <c r="N36" s="4"/>
      <c r="O36" s="4"/>
    </row>
    <row r="37" spans="1:15" ht="15.75" x14ac:dyDescent="0.3">
      <c r="A37" s="5"/>
      <c r="B37" s="71" t="s">
        <v>11</v>
      </c>
      <c r="C37" s="74"/>
      <c r="D37" s="74"/>
      <c r="E37" s="74"/>
      <c r="F37" s="71"/>
      <c r="G37" s="71"/>
      <c r="H37" s="71"/>
      <c r="I37" s="3"/>
      <c r="J37" s="4"/>
      <c r="K37" s="4"/>
      <c r="L37" s="4"/>
      <c r="M37" s="4"/>
      <c r="N37" s="4"/>
      <c r="O37" s="4"/>
    </row>
    <row r="38" spans="1:15" ht="15.75" x14ac:dyDescent="0.3">
      <c r="A38" s="5"/>
      <c r="B38" s="14"/>
      <c r="C38" s="31"/>
      <c r="D38" s="14"/>
      <c r="E38" s="32"/>
      <c r="F38" s="7"/>
      <c r="G38" s="7"/>
      <c r="H38" s="7"/>
      <c r="I38" s="3"/>
      <c r="J38" s="4"/>
      <c r="K38" s="4"/>
      <c r="L38" s="4"/>
      <c r="M38" s="4"/>
      <c r="N38" s="4"/>
      <c r="O38" s="4"/>
    </row>
    <row r="39" spans="1:15" ht="15.75" x14ac:dyDescent="0.3">
      <c r="A39" s="5"/>
      <c r="B39" s="3" t="s">
        <v>12</v>
      </c>
      <c r="C39" s="16"/>
      <c r="D39" s="60">
        <v>0.08</v>
      </c>
      <c r="E39" s="6">
        <f t="shared" ref="E39:E47" si="1">D39*E$36</f>
        <v>2881.92</v>
      </c>
      <c r="F39" s="3"/>
      <c r="G39" s="3"/>
      <c r="H39" s="3"/>
      <c r="I39" s="3"/>
      <c r="J39" s="4"/>
      <c r="K39" s="4"/>
      <c r="L39" s="4"/>
      <c r="M39" s="4"/>
      <c r="N39" s="4"/>
      <c r="O39" s="4"/>
    </row>
    <row r="40" spans="1:15" ht="15.75" x14ac:dyDescent="0.3">
      <c r="A40" s="5"/>
      <c r="B40" s="3" t="s">
        <v>13</v>
      </c>
      <c r="C40" s="16"/>
      <c r="D40" s="60">
        <v>0.08</v>
      </c>
      <c r="E40" s="6">
        <f t="shared" si="1"/>
        <v>2881.92</v>
      </c>
      <c r="F40" s="3"/>
      <c r="G40" s="3"/>
      <c r="H40" s="3"/>
      <c r="I40" s="3"/>
      <c r="J40" s="4"/>
      <c r="K40" s="4"/>
      <c r="L40" s="4"/>
      <c r="M40" s="4"/>
      <c r="N40" s="4"/>
      <c r="O40" s="4"/>
    </row>
    <row r="41" spans="1:15" ht="15.75" x14ac:dyDescent="0.3">
      <c r="A41" s="5"/>
      <c r="B41" s="3" t="s">
        <v>64</v>
      </c>
      <c r="C41" s="16"/>
      <c r="D41" s="60">
        <v>0.05</v>
      </c>
      <c r="E41" s="6">
        <f>D41*E$36</f>
        <v>1801.2</v>
      </c>
      <c r="F41" s="3"/>
      <c r="G41" s="3"/>
      <c r="H41" s="3"/>
      <c r="I41" s="3"/>
      <c r="J41" s="4"/>
      <c r="K41" s="4"/>
      <c r="L41" s="4"/>
      <c r="M41" s="4"/>
      <c r="N41" s="4"/>
      <c r="O41" s="4"/>
    </row>
    <row r="42" spans="1:15" ht="15.75" x14ac:dyDescent="0.3">
      <c r="A42" s="5"/>
      <c r="B42" s="3" t="s">
        <v>65</v>
      </c>
      <c r="C42" s="16"/>
      <c r="D42" s="60">
        <v>0.02</v>
      </c>
      <c r="E42" s="6">
        <f t="shared" si="1"/>
        <v>720.48</v>
      </c>
      <c r="F42" s="3"/>
      <c r="G42" s="3"/>
      <c r="H42" s="3"/>
      <c r="I42" s="3"/>
      <c r="J42" s="4"/>
      <c r="K42" s="4"/>
      <c r="L42" s="4"/>
      <c r="M42" s="4"/>
      <c r="N42" s="4"/>
      <c r="O42" s="4"/>
    </row>
    <row r="43" spans="1:15" ht="15.75" x14ac:dyDescent="0.3">
      <c r="A43" s="5"/>
      <c r="B43" s="3" t="s">
        <v>14</v>
      </c>
      <c r="C43" s="16"/>
      <c r="D43" s="60">
        <v>0.02</v>
      </c>
      <c r="E43" s="6">
        <f t="shared" si="1"/>
        <v>720.48</v>
      </c>
      <c r="F43" s="3"/>
      <c r="G43" s="3"/>
      <c r="H43" s="3"/>
      <c r="I43" s="3"/>
      <c r="J43" s="4"/>
      <c r="K43" s="4"/>
      <c r="L43" s="4"/>
      <c r="M43" s="4"/>
      <c r="N43" s="4"/>
      <c r="O43" s="4"/>
    </row>
    <row r="44" spans="1:15" ht="15.75" x14ac:dyDescent="0.3">
      <c r="A44" s="5"/>
      <c r="B44" s="3" t="s">
        <v>17</v>
      </c>
      <c r="C44" s="16"/>
      <c r="D44" s="60">
        <v>0.02</v>
      </c>
      <c r="E44" s="6">
        <f t="shared" si="1"/>
        <v>720.48</v>
      </c>
      <c r="F44" s="3"/>
      <c r="G44" s="3"/>
      <c r="H44" s="3"/>
      <c r="I44" s="3"/>
      <c r="J44" s="4"/>
      <c r="K44" s="4"/>
      <c r="L44" s="4"/>
      <c r="M44" s="4"/>
      <c r="N44" s="4"/>
      <c r="O44" s="4"/>
    </row>
    <row r="45" spans="1:15" ht="15.75" x14ac:dyDescent="0.3">
      <c r="A45" s="5"/>
      <c r="B45" s="3" t="s">
        <v>16</v>
      </c>
      <c r="C45" s="16"/>
      <c r="D45" s="60">
        <v>0.01</v>
      </c>
      <c r="E45" s="6">
        <f t="shared" si="1"/>
        <v>360.24</v>
      </c>
      <c r="F45" s="3"/>
      <c r="G45" s="3"/>
      <c r="H45" s="3"/>
      <c r="I45" s="3"/>
      <c r="J45" s="4"/>
      <c r="K45" s="4"/>
      <c r="L45" s="4"/>
      <c r="M45" s="4"/>
      <c r="N45" s="4"/>
      <c r="O45" s="4"/>
    </row>
    <row r="46" spans="1:15" ht="15.75" x14ac:dyDescent="0.3">
      <c r="A46" s="5"/>
      <c r="B46" s="3" t="s">
        <v>56</v>
      </c>
      <c r="C46" s="16"/>
      <c r="D46" s="60">
        <v>0</v>
      </c>
      <c r="E46" s="6">
        <f t="shared" si="1"/>
        <v>0</v>
      </c>
      <c r="F46" s="3"/>
      <c r="G46" s="3"/>
      <c r="H46" s="3"/>
      <c r="I46" s="3"/>
      <c r="J46" s="4"/>
      <c r="K46" s="4"/>
      <c r="L46" s="4"/>
      <c r="M46" s="4"/>
      <c r="N46" s="4"/>
      <c r="O46" s="4"/>
    </row>
    <row r="47" spans="1:15" ht="15.75" x14ac:dyDescent="0.3">
      <c r="A47" s="5"/>
      <c r="B47" s="3" t="s">
        <v>55</v>
      </c>
      <c r="C47" s="16"/>
      <c r="D47" s="60">
        <v>0</v>
      </c>
      <c r="E47" s="6">
        <f t="shared" si="1"/>
        <v>0</v>
      </c>
      <c r="F47" s="3"/>
      <c r="G47" s="3"/>
      <c r="H47" s="3"/>
      <c r="I47" s="3"/>
      <c r="J47" s="4"/>
      <c r="K47" s="4"/>
      <c r="L47" s="4"/>
      <c r="M47" s="4"/>
      <c r="N47" s="4"/>
      <c r="O47" s="4"/>
    </row>
    <row r="48" spans="1:15" ht="15.75" x14ac:dyDescent="0.3">
      <c r="A48" s="5"/>
      <c r="B48" s="3" t="s">
        <v>15</v>
      </c>
      <c r="C48" s="16"/>
      <c r="D48" s="60">
        <v>1.2E-2</v>
      </c>
      <c r="E48" s="6">
        <f>(D48*C$10)</f>
        <v>1200</v>
      </c>
      <c r="F48" s="3"/>
      <c r="G48" s="3"/>
      <c r="H48" s="3"/>
      <c r="I48" s="3"/>
      <c r="J48" s="4"/>
      <c r="K48" s="4"/>
      <c r="L48" s="4"/>
      <c r="M48" s="4"/>
      <c r="N48" s="4"/>
      <c r="O48" s="4"/>
    </row>
    <row r="49" spans="1:15" ht="15.75" x14ac:dyDescent="0.3">
      <c r="A49" s="5"/>
      <c r="B49" s="3" t="s">
        <v>67</v>
      </c>
      <c r="C49" s="16"/>
      <c r="D49" s="60">
        <v>2.5000000000000001E-3</v>
      </c>
      <c r="E49" s="6">
        <f>D49*E$36</f>
        <v>90.06</v>
      </c>
      <c r="F49" s="3"/>
      <c r="G49" s="3"/>
      <c r="H49" s="3"/>
      <c r="I49" s="3"/>
      <c r="J49" s="4"/>
      <c r="K49" s="4"/>
      <c r="L49" s="4"/>
      <c r="M49" s="4"/>
      <c r="N49" s="4"/>
      <c r="O49" s="4"/>
    </row>
    <row r="50" spans="1:15" ht="15.75" x14ac:dyDescent="0.3">
      <c r="A50" s="5"/>
      <c r="B50" s="3"/>
      <c r="C50" s="16"/>
      <c r="D50" s="26"/>
      <c r="E50" s="6"/>
      <c r="F50" s="3"/>
      <c r="G50" s="3"/>
      <c r="H50" s="3"/>
      <c r="I50" s="3"/>
      <c r="J50" s="4"/>
      <c r="K50" s="4"/>
      <c r="L50" s="4"/>
      <c r="M50" s="4"/>
      <c r="N50" s="4"/>
      <c r="O50" s="4"/>
    </row>
    <row r="51" spans="1:15" ht="15.75" x14ac:dyDescent="0.3">
      <c r="A51" s="5"/>
      <c r="B51" s="3" t="s">
        <v>70</v>
      </c>
      <c r="C51" s="16"/>
      <c r="D51" s="9">
        <f>E52/E36</f>
        <v>0.31581112591605592</v>
      </c>
      <c r="E51" s="6"/>
      <c r="F51" s="3"/>
      <c r="G51" s="3"/>
      <c r="H51" s="3"/>
      <c r="I51" s="3"/>
      <c r="J51" s="4"/>
      <c r="K51" s="4"/>
      <c r="L51" s="4"/>
      <c r="M51" s="4"/>
      <c r="N51" s="4"/>
      <c r="O51" s="4"/>
    </row>
    <row r="52" spans="1:15" ht="15.75" x14ac:dyDescent="0.3">
      <c r="A52" s="5"/>
      <c r="B52" s="7" t="s">
        <v>19</v>
      </c>
      <c r="C52" s="13"/>
      <c r="D52" s="9" t="s">
        <v>18</v>
      </c>
      <c r="E52" s="28">
        <f>SUM(E39:E50)</f>
        <v>11376.779999999999</v>
      </c>
      <c r="F52" s="7"/>
      <c r="G52" s="7"/>
      <c r="H52" s="7"/>
      <c r="I52" s="3"/>
      <c r="J52" s="4"/>
      <c r="K52" s="4"/>
      <c r="L52" s="4"/>
      <c r="M52" s="4"/>
      <c r="N52" s="4"/>
      <c r="O52" s="4"/>
    </row>
    <row r="53" spans="1:15" ht="15.75" x14ac:dyDescent="0.3">
      <c r="A53" s="5"/>
      <c r="B53" s="10"/>
      <c r="C53" s="16"/>
      <c r="D53" s="17"/>
      <c r="E53" s="18"/>
      <c r="F53" s="3"/>
      <c r="G53" s="3"/>
      <c r="H53" s="3"/>
      <c r="I53" s="3"/>
      <c r="J53" s="4"/>
      <c r="K53" s="4"/>
      <c r="L53" s="4"/>
      <c r="M53" s="4"/>
      <c r="N53" s="4"/>
      <c r="O53" s="4"/>
    </row>
    <row r="54" spans="1:15" ht="15.75" x14ac:dyDescent="0.3">
      <c r="A54" s="5"/>
      <c r="B54" s="71" t="s">
        <v>7</v>
      </c>
      <c r="C54" s="71"/>
      <c r="D54" s="71"/>
      <c r="E54" s="76" t="s">
        <v>18</v>
      </c>
      <c r="F54" s="76" t="s">
        <v>18</v>
      </c>
      <c r="G54" s="76"/>
      <c r="H54" s="76"/>
      <c r="I54" s="3"/>
      <c r="J54" s="4"/>
      <c r="K54" s="4"/>
      <c r="L54" s="4"/>
      <c r="M54" s="4"/>
      <c r="N54" s="4"/>
      <c r="O54" s="4"/>
    </row>
    <row r="55" spans="1:15" ht="15.75" x14ac:dyDescent="0.3">
      <c r="A55" s="5"/>
      <c r="B55" s="29"/>
      <c r="C55" s="29"/>
      <c r="D55" s="29"/>
      <c r="E55" s="30"/>
      <c r="F55" s="30"/>
      <c r="G55" s="30"/>
      <c r="H55" s="30"/>
      <c r="I55" s="3"/>
      <c r="J55" s="4"/>
      <c r="K55" s="4"/>
      <c r="L55" s="4"/>
      <c r="M55" s="4"/>
      <c r="N55" s="4"/>
      <c r="O55" s="4"/>
    </row>
    <row r="56" spans="1:15" ht="15.75" x14ac:dyDescent="0.3">
      <c r="A56" s="5"/>
      <c r="B56" s="3" t="s">
        <v>22</v>
      </c>
      <c r="C56" s="3"/>
      <c r="D56" s="3"/>
      <c r="E56" s="6">
        <f>E36-E52</f>
        <v>24647.22</v>
      </c>
      <c r="F56" s="3"/>
      <c r="G56" s="3"/>
      <c r="H56" s="3"/>
      <c r="I56" s="3"/>
      <c r="J56" s="4"/>
      <c r="K56" s="4"/>
      <c r="L56" s="4"/>
      <c r="M56" s="4"/>
      <c r="N56" s="4"/>
      <c r="O56" s="4"/>
    </row>
    <row r="57" spans="1:15" ht="15.75" x14ac:dyDescent="0.3">
      <c r="A57" s="5"/>
      <c r="B57" s="3" t="s">
        <v>20</v>
      </c>
      <c r="C57" s="3"/>
      <c r="D57" s="3"/>
      <c r="E57" s="27">
        <f>E56/H17</f>
        <v>2.3473542857142857</v>
      </c>
      <c r="F57" s="3" t="s">
        <v>18</v>
      </c>
      <c r="G57" s="3"/>
      <c r="H57" s="3"/>
      <c r="I57" s="3"/>
      <c r="J57" s="4"/>
      <c r="K57" s="4"/>
      <c r="L57" s="4"/>
      <c r="M57" s="4"/>
      <c r="N57" s="4"/>
      <c r="O57" s="4"/>
    </row>
    <row r="58" spans="1:15" ht="15.75" x14ac:dyDescent="0.3">
      <c r="A58" s="5"/>
      <c r="B58" s="3" t="s">
        <v>21</v>
      </c>
      <c r="C58" s="3"/>
      <c r="D58" s="3"/>
      <c r="E58" s="27">
        <f>E56/(H22*12)</f>
        <v>2.937489103667478</v>
      </c>
      <c r="F58" s="3"/>
      <c r="G58" s="3"/>
      <c r="H58" s="3"/>
      <c r="I58" s="3"/>
      <c r="J58" s="4"/>
      <c r="K58" s="4"/>
      <c r="L58" s="4"/>
      <c r="M58" s="4"/>
      <c r="N58" s="4"/>
      <c r="O58" s="4"/>
    </row>
    <row r="59" spans="1:15" ht="15.75" x14ac:dyDescent="0.3">
      <c r="A59" s="5"/>
      <c r="B59" s="3" t="s">
        <v>66</v>
      </c>
      <c r="C59" s="3"/>
      <c r="D59" s="3"/>
      <c r="E59" s="59">
        <f>E36-((E52)+(H22*12))</f>
        <v>16256.645897366649</v>
      </c>
      <c r="F59" s="3"/>
      <c r="G59" s="3"/>
      <c r="H59" s="3"/>
      <c r="I59" s="3"/>
      <c r="J59" s="4"/>
      <c r="K59" s="4"/>
      <c r="L59" s="4"/>
      <c r="M59" s="4"/>
      <c r="N59" s="4"/>
      <c r="O59" s="4"/>
    </row>
    <row r="60" spans="1:15" ht="15.75" x14ac:dyDescent="0.3">
      <c r="A60" s="5"/>
      <c r="B60" s="3" t="s">
        <v>18</v>
      </c>
      <c r="C60" s="3"/>
      <c r="D60" s="3"/>
      <c r="E60" s="6" t="s">
        <v>18</v>
      </c>
      <c r="F60" s="3"/>
      <c r="G60" s="3"/>
      <c r="H60" s="3"/>
      <c r="I60" s="3"/>
      <c r="J60" s="4"/>
      <c r="K60" s="4"/>
      <c r="L60" s="4"/>
      <c r="M60" s="4"/>
      <c r="N60" s="4"/>
      <c r="O60" s="4"/>
    </row>
    <row r="61" spans="1:15" ht="15.75" x14ac:dyDescent="0.3">
      <c r="A61" s="5"/>
      <c r="B61" s="71" t="s">
        <v>31</v>
      </c>
      <c r="C61" s="71"/>
      <c r="D61" s="71"/>
      <c r="E61" s="76" t="s">
        <v>18</v>
      </c>
      <c r="F61" s="76" t="s">
        <v>18</v>
      </c>
      <c r="G61" s="76"/>
      <c r="H61" s="76"/>
      <c r="I61" s="3"/>
      <c r="J61" s="4"/>
      <c r="K61" s="4"/>
      <c r="L61" s="4"/>
      <c r="M61" s="4"/>
      <c r="N61" s="4"/>
      <c r="O61" s="4"/>
    </row>
    <row r="62" spans="1:15" ht="15.75" x14ac:dyDescent="0.3">
      <c r="A62" s="5"/>
      <c r="B62" s="7" t="s">
        <v>18</v>
      </c>
      <c r="C62" s="7"/>
      <c r="D62" s="7"/>
      <c r="E62" s="8" t="s">
        <v>18</v>
      </c>
      <c r="F62" s="7"/>
      <c r="G62" s="7"/>
      <c r="H62" s="7"/>
      <c r="I62" s="3"/>
      <c r="J62" s="4"/>
      <c r="K62" s="4"/>
      <c r="L62" s="4"/>
      <c r="M62" s="4"/>
      <c r="N62" s="4"/>
      <c r="O62" s="4"/>
    </row>
    <row r="63" spans="1:15" ht="15.75" x14ac:dyDescent="0.3">
      <c r="A63" s="5"/>
      <c r="B63" s="3" t="s">
        <v>29</v>
      </c>
      <c r="C63" s="19">
        <v>5</v>
      </c>
      <c r="D63" s="21" t="s">
        <v>30</v>
      </c>
      <c r="E63" s="20">
        <f>E$56/ (C63/100)</f>
        <v>492944.4</v>
      </c>
      <c r="F63" s="3"/>
      <c r="G63" s="3"/>
      <c r="H63" s="3"/>
      <c r="I63" s="3"/>
      <c r="J63" s="4"/>
      <c r="K63" s="4"/>
      <c r="L63" s="4"/>
      <c r="M63" s="4"/>
      <c r="N63" s="4"/>
      <c r="O63" s="4"/>
    </row>
    <row r="64" spans="1:15" ht="15.75" x14ac:dyDescent="0.3">
      <c r="A64" s="5"/>
      <c r="B64" s="3" t="s">
        <v>29</v>
      </c>
      <c r="C64" s="19">
        <v>6</v>
      </c>
      <c r="D64" s="21" t="s">
        <v>30</v>
      </c>
      <c r="E64" s="20">
        <f>E$56/ (C64/100)</f>
        <v>410787.00000000006</v>
      </c>
      <c r="F64" s="3"/>
      <c r="G64" s="3"/>
      <c r="H64" s="3"/>
      <c r="I64" s="3"/>
      <c r="J64" s="4"/>
      <c r="K64" s="4"/>
      <c r="L64" s="4"/>
      <c r="M64" s="4"/>
      <c r="N64" s="4"/>
      <c r="O64" s="4"/>
    </row>
    <row r="65" spans="1:15" ht="15.75" x14ac:dyDescent="0.3">
      <c r="A65" s="5"/>
      <c r="B65" s="3" t="s">
        <v>29</v>
      </c>
      <c r="C65" s="19">
        <v>7</v>
      </c>
      <c r="D65" s="21" t="s">
        <v>30</v>
      </c>
      <c r="E65" s="20">
        <f>E$56/ (C65/100)</f>
        <v>352103.14285714284</v>
      </c>
      <c r="F65" s="3"/>
      <c r="G65" s="3"/>
      <c r="H65" s="3"/>
      <c r="I65" s="3"/>
      <c r="J65" s="4"/>
      <c r="K65" s="4"/>
      <c r="L65" s="4"/>
      <c r="M65" s="4"/>
      <c r="N65" s="4"/>
      <c r="O65" s="4"/>
    </row>
    <row r="66" spans="1:15" ht="15.75" x14ac:dyDescent="0.3">
      <c r="A66" s="5"/>
      <c r="B66" s="3" t="s">
        <v>29</v>
      </c>
      <c r="C66" s="19">
        <v>8</v>
      </c>
      <c r="D66" s="21" t="s">
        <v>30</v>
      </c>
      <c r="E66" s="20">
        <f t="shared" ref="E66:E68" si="2">E$56/ (C66/100)</f>
        <v>308090.25</v>
      </c>
      <c r="F66" s="3"/>
      <c r="G66" s="3"/>
      <c r="H66" s="3"/>
      <c r="I66" s="3"/>
      <c r="J66" s="4"/>
      <c r="K66" s="4"/>
      <c r="L66" s="4"/>
      <c r="M66" s="4"/>
      <c r="N66" s="4"/>
      <c r="O66" s="4"/>
    </row>
    <row r="67" spans="1:15" ht="15.75" x14ac:dyDescent="0.3">
      <c r="A67" s="5"/>
      <c r="B67" s="3" t="s">
        <v>29</v>
      </c>
      <c r="C67" s="19">
        <v>9</v>
      </c>
      <c r="D67" s="21" t="s">
        <v>30</v>
      </c>
      <c r="E67" s="20">
        <f t="shared" si="2"/>
        <v>273858</v>
      </c>
      <c r="F67" s="3"/>
      <c r="G67" s="3"/>
      <c r="H67" s="3"/>
      <c r="I67" s="3"/>
      <c r="J67" s="4"/>
      <c r="K67" s="4"/>
      <c r="L67" s="4"/>
      <c r="M67" s="4"/>
      <c r="N67" s="4"/>
      <c r="O67" s="4"/>
    </row>
    <row r="68" spans="1:15" ht="15.75" x14ac:dyDescent="0.3">
      <c r="A68" s="5"/>
      <c r="B68" s="3" t="s">
        <v>29</v>
      </c>
      <c r="C68" s="19">
        <v>10</v>
      </c>
      <c r="D68" s="21" t="s">
        <v>30</v>
      </c>
      <c r="E68" s="20">
        <f t="shared" si="2"/>
        <v>246472.2</v>
      </c>
      <c r="F68" s="3"/>
      <c r="G68" s="3"/>
      <c r="H68" s="3"/>
      <c r="I68" s="3"/>
      <c r="J68" s="4"/>
      <c r="K68" s="4"/>
      <c r="L68" s="4"/>
      <c r="M68" s="4"/>
      <c r="N68" s="4"/>
      <c r="O68" s="4"/>
    </row>
    <row r="69" spans="1:15" ht="15.75" x14ac:dyDescent="0.3">
      <c r="A69" s="5"/>
      <c r="E69" s="12" t="s">
        <v>18</v>
      </c>
      <c r="F69" s="12" t="s">
        <v>18</v>
      </c>
      <c r="G69" s="12"/>
      <c r="H69" s="3"/>
      <c r="I69" s="3"/>
      <c r="J69" s="4"/>
      <c r="K69" s="4"/>
      <c r="L69" s="4"/>
      <c r="M69" s="4"/>
      <c r="N69" s="4"/>
      <c r="O69" s="4"/>
    </row>
    <row r="70" spans="1:15" ht="15.75" x14ac:dyDescent="0.3">
      <c r="A70" s="5"/>
      <c r="H70" s="5"/>
      <c r="I70" s="3"/>
      <c r="J70" s="4"/>
      <c r="K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.75" x14ac:dyDescent="0.3">
      <c r="A74" s="4"/>
      <c r="B74" s="3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.75" x14ac:dyDescent="0.25">
      <c r="A75" s="1"/>
      <c r="B75" s="2"/>
      <c r="C75" s="2"/>
      <c r="D75" s="2"/>
      <c r="E75" s="1"/>
      <c r="F75" s="1"/>
      <c r="G75" s="1"/>
      <c r="H75" s="1"/>
    </row>
    <row r="76" spans="1:15" ht="15.75" x14ac:dyDescent="0.25">
      <c r="A76" s="1"/>
      <c r="B76" s="1"/>
      <c r="C76" s="1"/>
      <c r="D76" s="1"/>
      <c r="E76" s="1"/>
      <c r="F76" s="1"/>
      <c r="G76" s="1"/>
      <c r="H76" s="1"/>
    </row>
  </sheetData>
  <sheetProtection algorithmName="SHA-512" hashValue="a3u+lko7e62N+j9I7l0IMzyYcSVVkgZdyxLkeMkLb/hF99DCMWu3sxVmGPTZbUPCM5VNLsuAgdDVhnCrDVj46A==" saltValue="vUciIrMp++F2bgZK+599WQ==" spinCount="100000" sheet="1" objects="1" scenarios="1"/>
  <protectedRanges>
    <protectedRange sqref="B29:B33" name="Range6"/>
    <protectedRange sqref="D39:D49" name="Range4"/>
    <protectedRange sqref="E17:F18" name="Range2"/>
    <protectedRange sqref="C17:C19" name="Range1"/>
    <protectedRange sqref="C29:D33" name="Range3"/>
    <protectedRange sqref="C7:D10" name="Range5"/>
  </protectedRanges>
  <mergeCells count="4">
    <mergeCell ref="C8:D8"/>
    <mergeCell ref="C7:D7"/>
    <mergeCell ref="C9:D9"/>
    <mergeCell ref="C10:D10"/>
  </mergeCells>
  <printOptions horizontalCentered="1"/>
  <pageMargins left="0.2" right="0.2" top="0.75" bottom="0.5" header="0.3" footer="0.3"/>
  <pageSetup scale="65" orientation="portrait" r:id="rId1"/>
  <ignoredErrors>
    <ignoredError sqref="E4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071B-F106-4030-895E-C45953F7335E}">
  <dimension ref="A2:I36"/>
  <sheetViews>
    <sheetView zoomScaleNormal="100" workbookViewId="0">
      <selection activeCell="F2" sqref="F2"/>
    </sheetView>
  </sheetViews>
  <sheetFormatPr defaultRowHeight="15" x14ac:dyDescent="0.25"/>
  <cols>
    <col min="2" max="2" width="27.28515625" customWidth="1"/>
    <col min="3" max="8" width="12.7109375" customWidth="1"/>
    <col min="9" max="9" width="39.85546875" customWidth="1"/>
  </cols>
  <sheetData>
    <row r="2" spans="1:9" ht="59.25" customHeight="1" x14ac:dyDescent="0.25"/>
    <row r="3" spans="1:9" ht="30.75" customHeight="1" x14ac:dyDescent="0.55000000000000004">
      <c r="A3" s="75" t="s">
        <v>27</v>
      </c>
      <c r="B3" s="75"/>
      <c r="C3" s="75"/>
      <c r="D3" s="75"/>
      <c r="E3" s="75"/>
      <c r="F3" s="75"/>
      <c r="G3" s="75"/>
      <c r="H3" s="75"/>
      <c r="I3" s="75"/>
    </row>
    <row r="5" spans="1:9" x14ac:dyDescent="0.25">
      <c r="A5" s="37" t="s">
        <v>72</v>
      </c>
      <c r="B5" s="38"/>
      <c r="C5" s="69"/>
      <c r="D5" s="70"/>
    </row>
    <row r="7" spans="1:9" x14ac:dyDescent="0.25">
      <c r="A7" s="37" t="s">
        <v>73</v>
      </c>
      <c r="B7" s="38"/>
      <c r="C7" s="69"/>
      <c r="D7" s="70"/>
    </row>
    <row r="9" spans="1:9" x14ac:dyDescent="0.25">
      <c r="A9" s="37" t="s">
        <v>36</v>
      </c>
      <c r="B9" s="38"/>
      <c r="C9" s="69"/>
      <c r="D9" s="70"/>
    </row>
    <row r="11" spans="1:9" ht="30" customHeight="1" x14ac:dyDescent="0.3">
      <c r="A11" s="74"/>
      <c r="B11" s="74" t="s">
        <v>37</v>
      </c>
      <c r="C11" s="74" t="s">
        <v>38</v>
      </c>
      <c r="D11" s="74" t="s">
        <v>39</v>
      </c>
      <c r="E11" s="74" t="s">
        <v>40</v>
      </c>
      <c r="F11" s="74" t="s">
        <v>41</v>
      </c>
      <c r="G11" s="74" t="s">
        <v>42</v>
      </c>
      <c r="H11" s="74" t="s">
        <v>43</v>
      </c>
      <c r="I11" s="74" t="s">
        <v>44</v>
      </c>
    </row>
    <row r="12" spans="1:9" ht="20.100000000000001" customHeight="1" x14ac:dyDescent="0.25">
      <c r="A12" s="39">
        <v>1</v>
      </c>
      <c r="B12" s="44" t="s">
        <v>18</v>
      </c>
      <c r="C12" s="40" t="s">
        <v>18</v>
      </c>
      <c r="D12" s="40" t="s">
        <v>18</v>
      </c>
      <c r="E12" s="41" t="s">
        <v>18</v>
      </c>
      <c r="F12" s="42" t="s">
        <v>18</v>
      </c>
      <c r="G12" s="42" t="s">
        <v>18</v>
      </c>
      <c r="H12" s="43" t="s">
        <v>18</v>
      </c>
      <c r="I12" s="44" t="s">
        <v>18</v>
      </c>
    </row>
    <row r="13" spans="1:9" ht="20.100000000000001" customHeight="1" x14ac:dyDescent="0.25">
      <c r="A13" s="39">
        <v>2</v>
      </c>
      <c r="B13" s="44"/>
      <c r="C13" s="40"/>
      <c r="D13" s="40"/>
      <c r="E13" s="41"/>
      <c r="F13" s="42"/>
      <c r="G13" s="42"/>
      <c r="H13" s="43"/>
      <c r="I13" s="44"/>
    </row>
    <row r="14" spans="1:9" ht="20.100000000000001" customHeight="1" x14ac:dyDescent="0.25">
      <c r="A14" s="39">
        <v>3</v>
      </c>
      <c r="B14" s="44"/>
      <c r="C14" s="40"/>
      <c r="D14" s="40"/>
      <c r="E14" s="41"/>
      <c r="F14" s="42"/>
      <c r="G14" s="42"/>
      <c r="H14" s="43"/>
      <c r="I14" s="44"/>
    </row>
    <row r="15" spans="1:9" ht="20.100000000000001" customHeight="1" x14ac:dyDescent="0.25">
      <c r="A15" s="39">
        <v>4</v>
      </c>
      <c r="B15" s="44"/>
      <c r="C15" s="40"/>
      <c r="D15" s="40"/>
      <c r="E15" s="41"/>
      <c r="F15" s="42" t="s">
        <v>18</v>
      </c>
      <c r="G15" s="42"/>
      <c r="H15" s="43"/>
      <c r="I15" s="44"/>
    </row>
    <row r="16" spans="1:9" ht="20.100000000000001" customHeight="1" x14ac:dyDescent="0.25">
      <c r="A16" s="39">
        <v>5</v>
      </c>
      <c r="B16" s="44"/>
      <c r="C16" s="40"/>
      <c r="D16" s="40"/>
      <c r="E16" s="41"/>
      <c r="F16" s="42"/>
      <c r="G16" s="42"/>
      <c r="H16" s="43"/>
      <c r="I16" s="44"/>
    </row>
    <row r="17" spans="1:9" ht="20.100000000000001" customHeight="1" x14ac:dyDescent="0.25">
      <c r="A17" s="39">
        <v>6</v>
      </c>
      <c r="B17" s="44"/>
      <c r="C17" s="40"/>
      <c r="D17" s="40"/>
      <c r="E17" s="41"/>
      <c r="F17" s="42"/>
      <c r="G17" s="42"/>
      <c r="H17" s="43"/>
      <c r="I17" s="44"/>
    </row>
    <row r="18" spans="1:9" ht="20.100000000000001" customHeight="1" x14ac:dyDescent="0.25">
      <c r="A18" s="39">
        <v>7</v>
      </c>
      <c r="B18" s="44"/>
      <c r="C18" s="40"/>
      <c r="D18" s="40"/>
      <c r="E18" s="41"/>
      <c r="F18" s="42"/>
      <c r="G18" s="42"/>
      <c r="H18" s="43"/>
      <c r="I18" s="44"/>
    </row>
    <row r="19" spans="1:9" ht="20.100000000000001" customHeight="1" x14ac:dyDescent="0.25">
      <c r="A19" s="39">
        <v>8</v>
      </c>
      <c r="B19" s="44"/>
      <c r="C19" s="40"/>
      <c r="D19" s="40"/>
      <c r="E19" s="41"/>
      <c r="F19" s="42"/>
      <c r="G19" s="42"/>
      <c r="H19" s="43"/>
      <c r="I19" s="44"/>
    </row>
    <row r="20" spans="1:9" ht="20.100000000000001" customHeight="1" x14ac:dyDescent="0.25">
      <c r="A20" s="39">
        <v>9</v>
      </c>
      <c r="B20" s="44"/>
      <c r="C20" s="40"/>
      <c r="D20" s="40"/>
      <c r="E20" s="41"/>
      <c r="F20" s="42"/>
      <c r="G20" s="42"/>
      <c r="H20" s="43"/>
      <c r="I20" s="44"/>
    </row>
    <row r="21" spans="1:9" ht="20.100000000000001" customHeight="1" x14ac:dyDescent="0.25">
      <c r="A21" s="39">
        <v>10</v>
      </c>
      <c r="B21" s="44"/>
      <c r="C21" s="40"/>
      <c r="D21" s="40"/>
      <c r="E21" s="41"/>
      <c r="F21" s="42"/>
      <c r="G21" s="42"/>
      <c r="H21" s="43"/>
      <c r="I21" s="44"/>
    </row>
    <row r="22" spans="1:9" ht="20.100000000000001" customHeight="1" x14ac:dyDescent="0.25">
      <c r="A22" s="39">
        <v>11</v>
      </c>
      <c r="B22" s="44"/>
      <c r="C22" s="40"/>
      <c r="D22" s="40"/>
      <c r="E22" s="41"/>
      <c r="F22" s="42"/>
      <c r="G22" s="42"/>
      <c r="H22" s="43"/>
      <c r="I22" s="44"/>
    </row>
    <row r="23" spans="1:9" ht="20.100000000000001" customHeight="1" x14ac:dyDescent="0.25">
      <c r="A23" s="39">
        <v>12</v>
      </c>
      <c r="B23" s="44"/>
      <c r="C23" s="40"/>
      <c r="D23" s="40"/>
      <c r="E23" s="41"/>
      <c r="F23" s="42"/>
      <c r="G23" s="42"/>
      <c r="H23" s="43"/>
      <c r="I23" s="44"/>
    </row>
    <row r="24" spans="1:9" ht="20.100000000000001" customHeight="1" x14ac:dyDescent="0.25">
      <c r="A24" s="39">
        <v>13</v>
      </c>
      <c r="B24" s="44"/>
      <c r="C24" s="40"/>
      <c r="D24" s="40"/>
      <c r="E24" s="41"/>
      <c r="F24" s="42"/>
      <c r="G24" s="42"/>
      <c r="H24" s="43"/>
      <c r="I24" s="44"/>
    </row>
    <row r="25" spans="1:9" ht="20.100000000000001" customHeight="1" x14ac:dyDescent="0.25">
      <c r="A25" s="39">
        <v>14</v>
      </c>
      <c r="B25" s="44"/>
      <c r="C25" s="40"/>
      <c r="D25" s="40"/>
      <c r="E25" s="41"/>
      <c r="F25" s="42" t="s">
        <v>18</v>
      </c>
      <c r="G25" s="42"/>
      <c r="H25" s="43"/>
      <c r="I25" s="44"/>
    </row>
    <row r="26" spans="1:9" ht="20.100000000000001" customHeight="1" x14ac:dyDescent="0.25">
      <c r="A26" s="39">
        <v>15</v>
      </c>
      <c r="B26" s="44"/>
      <c r="C26" s="40"/>
      <c r="D26" s="40"/>
      <c r="E26" s="41"/>
      <c r="F26" s="42" t="s">
        <v>18</v>
      </c>
      <c r="G26" s="42"/>
      <c r="H26" s="43"/>
      <c r="I26" s="44"/>
    </row>
    <row r="27" spans="1:9" ht="20.100000000000001" customHeight="1" x14ac:dyDescent="0.25">
      <c r="A27" t="s">
        <v>49</v>
      </c>
      <c r="F27" s="34"/>
      <c r="G27" s="34"/>
      <c r="H27" s="45">
        <f>SUM(H12:H26)</f>
        <v>0</v>
      </c>
    </row>
    <row r="28" spans="1:9" x14ac:dyDescent="0.25">
      <c r="F28" s="34"/>
      <c r="G28" s="34"/>
    </row>
    <row r="29" spans="1:9" x14ac:dyDescent="0.25">
      <c r="A29" t="s">
        <v>45</v>
      </c>
      <c r="F29" s="34"/>
      <c r="G29" s="34"/>
    </row>
    <row r="30" spans="1:9" ht="30" customHeight="1" x14ac:dyDescent="0.25">
      <c r="A30" s="35"/>
      <c r="B30" s="35"/>
      <c r="C30" s="35"/>
      <c r="D30" s="35"/>
      <c r="E30" s="35"/>
      <c r="F30" s="36"/>
      <c r="G30" s="36"/>
      <c r="H30" s="35"/>
      <c r="I30" s="35"/>
    </row>
    <row r="31" spans="1:9" x14ac:dyDescent="0.25">
      <c r="A31" t="s">
        <v>46</v>
      </c>
      <c r="C31" t="s">
        <v>48</v>
      </c>
      <c r="E31" t="s">
        <v>47</v>
      </c>
      <c r="F31" s="34"/>
      <c r="G31" s="34"/>
      <c r="H31" t="s">
        <v>34</v>
      </c>
    </row>
    <row r="32" spans="1:9" x14ac:dyDescent="0.25">
      <c r="F32" s="34"/>
      <c r="G32" s="34"/>
    </row>
    <row r="33" spans="6:7" x14ac:dyDescent="0.25">
      <c r="F33" s="34"/>
      <c r="G33" s="34"/>
    </row>
    <row r="34" spans="6:7" x14ac:dyDescent="0.25">
      <c r="F34" s="34"/>
      <c r="G34" s="34"/>
    </row>
    <row r="35" spans="6:7" x14ac:dyDescent="0.25">
      <c r="F35" s="34"/>
      <c r="G35" s="34"/>
    </row>
    <row r="36" spans="6:7" x14ac:dyDescent="0.25">
      <c r="F36" s="34"/>
      <c r="G36" s="34"/>
    </row>
  </sheetData>
  <sheetProtection algorithmName="SHA-512" hashValue="VQHCsEZVc2PLMt/wNrwaBO9A+yBEilOPhZJFp+QYZsJbLe0oLR/+8GskhWIpqkgVYSxHjFc8x/pZyT8kgeBzpw==" saltValue="X3TIiRYdvVXfAulbw3cImA==" spinCount="100000" sheet="1" objects="1" scenarios="1"/>
  <protectedRanges>
    <protectedRange sqref="A5:I34" name="Range1"/>
  </protectedRanges>
  <mergeCells count="4">
    <mergeCell ref="C7:D7"/>
    <mergeCell ref="C5:D5"/>
    <mergeCell ref="C9:D9"/>
    <mergeCell ref="A3:I3"/>
  </mergeCells>
  <printOptions horizontalCentered="1"/>
  <pageMargins left="0.2" right="0.2" top="0.5" bottom="0.25" header="0.3" footer="0.3"/>
  <pageSetup scale="8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Service Coverage</vt:lpstr>
      <vt:lpstr>DSCR 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Todd Pigott</cp:lastModifiedBy>
  <cp:lastPrinted>2023-03-20T15:17:46Z</cp:lastPrinted>
  <dcterms:created xsi:type="dcterms:W3CDTF">2018-05-16T16:51:49Z</dcterms:created>
  <dcterms:modified xsi:type="dcterms:W3CDTF">2025-08-24T22:23:26Z</dcterms:modified>
</cp:coreProperties>
</file>